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881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<sst xmlns="http://schemas.openxmlformats.org/spreadsheetml/2006/main" count="8344" uniqueCount="137">
  <si>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</si>
  <si>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</si>
  <si>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</si>
  <si>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</si>
  <si>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</si>
  <si>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</si>
  <si>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</si>
  <si>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</si>
  <si>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</si>
  <si>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</si>
  <si>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</si>
  <si>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</si>
  <si>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</si>
  <si>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</si>
  <si>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</si>
  <si>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</si>
  <si>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</si>
  <si>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</si>
  <si>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</si>
  <si>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</si>
  <si>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</si>
  <si>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</si>
  <si>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</si>
  <si>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</si>
  <si>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</si>
  <si>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</si>
  <si>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</si>
  <si>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</si>
  <si>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</si>
  <si>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</si>
  <si>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</si>
  <si>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</si>
  <si>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</si>
  <si>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</si>
  <si>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</si>
  <si>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</si>
  <si>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</si>
  <si>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</si>
  <si>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</si>
  <si>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</si>
  <si>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</si>
  <si>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</si>
  <si>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</si>
  <si>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</si>
  <si>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</si>
  <si>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</si>
  <si>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</si>
  <si>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</si>
  <si>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</si>
  <si>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</si>
  <si>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</si>
  <si>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</si>
  <si>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</si>
  <si>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</si>
  <si>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</si>
  <si>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</si>
  <si>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</si>
  <si>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</si>
  <si>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</si>
  <si>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</si>
  <si>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</si>
  <si>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</si>
  <si>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</si>
  <si>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</si>
  <si>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</si>
  <si>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</si>
  <si>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</si>
  <si>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</si>
  <si>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</si>
  <si>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</si>
  <si>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</si>
  <si>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</si>
  <si>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</si>
  <si>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</si>
  <si>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</si>
  <si>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</si>
  <si>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</si>
  <si>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</si>
  <si>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</si>
  <si>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</si>
  <si>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</si>
  <si>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</si>
  <si>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</si>
  <si>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</si>
  <si>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</si>
  <si>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</si>
  <si>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</si>
  <si>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</si>
  <si>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</si>
  <si>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</si>
  <si>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</si>
  <si>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</si>
  <si>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</si>
  <si>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</si>
  <si>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</si>
  <si>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</si>
  <si>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</si>
  <si>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</si>
  <si>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</si>
  <si>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</si>
  <si>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</si>
  <si>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</si>
  <si>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</si>
  <si>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</si>
  <si>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</si>
  <si>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</si>
  <si>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</si>
  <si>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</si>
  <si>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</si>
  <si>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</si>
  <si>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</si>
  <si>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</si>
  <si>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</si>
  <si>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</si>
  <si>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</si>
  <si>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</si>
  <si>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</si>
  <si>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</si>
  <si>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</si>
  <si>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</si>
  <si>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</si>
  <si>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</si>
  <si>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</si>
  <si>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</si>
  <si>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</si>
  <si>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</si>
  <si>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</si>
  <si>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</si>
  <si>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</si>
  <si>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</si>
  <si>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</si>
  <si>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</si>
  <si>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</si>
  <si>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</si>
  <si>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</si>
  <si>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</si>
  <si>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- 7
Total number of Arrests over the last 7 days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</si>
</sst>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1"/>
  <sheetViews>
    <sheetView workbookViewId="0">
      <selection activeCell="L31" sqref="L31"/>
    </sheetView>
  </sheetViews>
  <sheetFormatPr defaultRowHeight="14.5" x14ac:dyDescent="0.35"/>
  <cols>
    <col min="1" max="1" width="16.9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1211</v>
      </c>
      <c r="N11" s="2">
        <f>SUMIF($B:$B,$L$11,F:F)</f>
        <v>279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116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2639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4696</v>
      </c>
      <c r="N14" s="2">
        <f>SUMIF($B:$B,$L$14,F:F)</f>
        <v>1145</v>
      </c>
      <c r="O14" s="2">
        <f>SUMIF($B:$B,$L$14,G:G)</f>
        <v>67</v>
      </c>
      <c r="P14" s="2">
        <f>SUMIF($B:$B,$L$14,H:H)</f>
        <v>265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3892</v>
      </c>
      <c r="N15" s="2">
        <f>SUMIF($B:$B,$L$15,F:F)</f>
        <v>616</v>
      </c>
      <c r="O15" s="2">
        <f>SUMIF($B:$B,$L$15,G:G)</f>
        <v>70</v>
      </c>
      <c r="P15" s="2">
        <f>SUMIF($B:$B,$L$15,H:H)</f>
        <v>167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1448</v>
      </c>
      <c r="N16" s="2">
        <f>SUMIF($B:$B,$L$16,F:F)</f>
        <v>335</v>
      </c>
      <c r="O16" s="2">
        <f>SUMIF($B:$B,$L$16,G:G)</f>
        <v>26</v>
      </c>
      <c r="P16" s="2">
        <f>SUMIF($B:$B,$L$16,H:H)</f>
        <v>142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1617</v>
      </c>
      <c r="N17" s="2">
        <f>SUMIF($B:$B,$L$17,F:F)</f>
        <v>350</v>
      </c>
      <c r="O17" s="2">
        <f>SUMIF($B:$B,$L$17,G:G)</f>
        <v>25</v>
      </c>
      <c r="P17" s="2">
        <f>SUMIF($B:$B,$L$17,H:H)</f>
        <v>220</v>
      </c>
      <c r="Q17" s="2">
        <f>SUMIF($B:$B,$L$17,I:I)</f>
        <v>49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16741</v>
      </c>
      <c r="N18" s="2">
        <f>SUMIF($B:$B,$L$18,F:F)</f>
        <v>4901</v>
      </c>
      <c r="O18" s="2">
        <f>SUMIF($B:$B,$L$18,G:G)</f>
        <v>82</v>
      </c>
      <c r="P18" s="2">
        <f>SUMIF($B:$B,$L$18,H:H)</f>
        <v>832</v>
      </c>
      <c r="Q18" s="2">
        <f>SUMIF($B:$B,$L$18,I:I)</f>
        <v>67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6055</v>
      </c>
      <c r="N19" s="2">
        <f>SUMIF($B:$B,$L$19,F:F)</f>
        <v>1307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2902</v>
      </c>
      <c r="N20" s="2">
        <f>SUMIF($B:$B,$L$20,F:F)</f>
        <v>500</v>
      </c>
      <c r="O20" s="2">
        <f>SUMIF($B:$B,$L$20,G:G)</f>
        <v>12</v>
      </c>
      <c r="P20" s="2">
        <f>SUMIF($B:$B,$L$20,H:H)</f>
        <v>312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2720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2564</v>
      </c>
      <c r="N22" s="2">
        <f>SUMIF($B:$B,$L$22,F:F)</f>
        <v>909</v>
      </c>
      <c r="O22" s="2">
        <f>SUMIF($B:$B,$L$22,G:G)</f>
        <v>32</v>
      </c>
      <c r="P22" s="2">
        <f>SUMIF($B:$B,$L$22,H:H)</f>
        <v>160</v>
      </c>
      <c r="Q22" s="2">
        <f>SUMIF($B:$B,$L$22,I:I)</f>
        <v>15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250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49039</v>
      </c>
      <c r="N24" s="6">
        <f t="shared" ref="N24:Q24" si="0">SUM(F:F)</f>
        <v>12091</v>
      </c>
      <c r="O24" s="6">
        <f t="shared" si="0"/>
        <v>411</v>
      </c>
      <c r="P24" s="6">
        <f t="shared" si="0"/>
        <v>3365</v>
      </c>
      <c r="Q24" s="6">
        <f t="shared" si="0"/>
        <v>290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20</v>
      </c>
      <c r="F1080">
        <v>5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7">
        <v>44076</v>
      </c>
      <c r="B2861" t="s">
        <v>6</v>
      </c>
      <c r="C2861" t="s">
        <v>48</v>
      </c>
      <c r="D2861" t="s">
        <v>49</v>
      </c>
      <c r="E2861">
        <v>1</v>
      </c>
      <c r="F2861">
        <v>0</v>
      </c>
      <c r="G2861">
        <v>0</v>
      </c>
      <c r="H2861">
        <v>0</v>
      </c>
      <c r="I2861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2020-09-04T08:45:57Z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